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alter\Documents\Excel\wf\homepage\"/>
    </mc:Choice>
  </mc:AlternateContent>
  <bookViews>
    <workbookView xWindow="0" yWindow="0" windowWidth="23040" windowHeight="10296"/>
  </bookViews>
  <sheets>
    <sheet name="Verzugszinsen" sheetId="1" r:id="rId1"/>
  </sheets>
  <definedNames>
    <definedName name="_xlnm.Print_Area" localSheetId="0">Verzugszinsen!$A$1:$F$30</definedName>
  </definedNames>
  <calcPr calcId="15251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1" l="1"/>
  <c r="E46" i="1"/>
  <c r="C46" i="1"/>
  <c r="F46" i="1" s="1"/>
  <c r="B46" i="1"/>
  <c r="E45" i="1"/>
  <c r="C45" i="1"/>
  <c r="F45" i="1" s="1"/>
  <c r="B45" i="1"/>
  <c r="E44" i="1"/>
  <c r="C44" i="1"/>
  <c r="F44" i="1" s="1"/>
  <c r="B44" i="1"/>
  <c r="E43" i="1"/>
  <c r="C43" i="1"/>
  <c r="F43" i="1" s="1"/>
  <c r="B43" i="1"/>
  <c r="E42" i="1"/>
  <c r="C42" i="1"/>
  <c r="F42" i="1" s="1"/>
  <c r="F41" i="1"/>
  <c r="E41" i="1"/>
  <c r="C41" i="1"/>
  <c r="B41" i="1"/>
  <c r="F40" i="1"/>
  <c r="E40" i="1"/>
  <c r="C40" i="1"/>
  <c r="B40" i="1"/>
  <c r="F39" i="1"/>
  <c r="E39" i="1"/>
  <c r="C39" i="1"/>
  <c r="B39" i="1"/>
  <c r="F38" i="1"/>
  <c r="E38" i="1"/>
  <c r="C38" i="1"/>
  <c r="B38" i="1"/>
  <c r="F37" i="1"/>
  <c r="E37" i="1"/>
  <c r="C37" i="1"/>
  <c r="B37" i="1"/>
  <c r="F36" i="1"/>
  <c r="E36" i="1"/>
  <c r="C36" i="1"/>
  <c r="B36" i="1"/>
  <c r="F35" i="1"/>
  <c r="E35" i="1"/>
  <c r="C35" i="1"/>
  <c r="B35" i="1"/>
  <c r="F34" i="1"/>
  <c r="E34" i="1"/>
  <c r="C34" i="1"/>
  <c r="B34" i="1"/>
  <c r="F33" i="1"/>
  <c r="E33" i="1"/>
  <c r="C33" i="1"/>
  <c r="B33" i="1"/>
  <c r="F32" i="1"/>
  <c r="E32" i="1"/>
  <c r="C32" i="1"/>
  <c r="B32" i="1"/>
  <c r="F31" i="1"/>
  <c r="E31" i="1"/>
  <c r="C31" i="1"/>
  <c r="B31" i="1"/>
  <c r="F30" i="1"/>
  <c r="E30" i="1"/>
  <c r="C30" i="1"/>
  <c r="B30" i="1"/>
  <c r="F29" i="1"/>
  <c r="E29" i="1"/>
  <c r="C29" i="1"/>
  <c r="B29" i="1"/>
  <c r="F28" i="1"/>
  <c r="E28" i="1"/>
  <c r="C28" i="1"/>
  <c r="B28" i="1"/>
  <c r="F27" i="1"/>
  <c r="E27" i="1"/>
  <c r="C27" i="1"/>
  <c r="B27" i="1"/>
  <c r="F26" i="1"/>
  <c r="E26" i="1"/>
  <c r="C26" i="1"/>
  <c r="B26" i="1"/>
  <c r="F25" i="1"/>
  <c r="E25" i="1"/>
  <c r="C25" i="1"/>
  <c r="B25" i="1"/>
  <c r="F24" i="1"/>
  <c r="E24" i="1"/>
  <c r="C24" i="1"/>
  <c r="B24" i="1"/>
  <c r="F23" i="1"/>
  <c r="E23" i="1"/>
  <c r="C23" i="1"/>
  <c r="B23" i="1"/>
  <c r="F22" i="1"/>
  <c r="E22" i="1"/>
  <c r="C22" i="1"/>
  <c r="B22" i="1"/>
  <c r="F21" i="1"/>
  <c r="E21" i="1"/>
  <c r="C21" i="1"/>
  <c r="B21" i="1"/>
  <c r="F20" i="1"/>
  <c r="E20" i="1"/>
  <c r="C20" i="1"/>
  <c r="B20" i="1"/>
  <c r="E19" i="1"/>
  <c r="C19" i="1"/>
  <c r="F19" i="1" s="1"/>
  <c r="B19" i="1"/>
  <c r="E18" i="1"/>
  <c r="C18" i="1"/>
  <c r="F18" i="1" s="1"/>
  <c r="B18" i="1"/>
  <c r="E17" i="1"/>
  <c r="C17" i="1"/>
  <c r="F17" i="1" s="1"/>
  <c r="B17" i="1"/>
  <c r="E16" i="1"/>
  <c r="C16" i="1"/>
  <c r="F16" i="1" s="1"/>
  <c r="B16" i="1"/>
  <c r="E15" i="1"/>
  <c r="C15" i="1"/>
  <c r="F15" i="1" s="1"/>
  <c r="B15" i="1"/>
  <c r="E14" i="1"/>
  <c r="C14" i="1"/>
  <c r="F14" i="1" s="1"/>
  <c r="B14" i="1"/>
  <c r="E13" i="1"/>
  <c r="A13" i="1"/>
  <c r="A9" i="1"/>
  <c r="G6" i="1"/>
  <c r="C11" i="1" l="1"/>
  <c r="G11" i="1"/>
  <c r="G12" i="1" l="1"/>
</calcChain>
</file>

<file path=xl/comments1.xml><?xml version="1.0" encoding="utf-8"?>
<comments xmlns="http://schemas.openxmlformats.org/spreadsheetml/2006/main">
  <authors>
    <author>Walter Fricke</author>
    <author>wf</author>
  </authors>
  <commentList>
    <comment ref="F6" authorId="0" shapeId="0">
      <text>
        <r>
          <rPr>
            <sz val="8"/>
            <color indexed="81"/>
            <rFont val="Tahoma"/>
            <family val="2"/>
          </rPr>
          <t>Nachkommarundungsstellen für die Tageszinsen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9" authorId="1" shapeId="0">
      <text>
        <r>
          <rPr>
            <b/>
            <sz val="8"/>
            <color indexed="81"/>
            <rFont val="Tahoma"/>
            <family val="2"/>
          </rPr>
          <t>wf:</t>
        </r>
        <r>
          <rPr>
            <sz val="8"/>
            <color indexed="81"/>
            <rFont val="Tahoma"/>
            <family val="2"/>
          </rPr>
          <t xml:space="preserve">
1 = Handelsgeschäft
sonstige Zahlen oder Entf: Verbrauchergeschäft
Bei Eingabe eines Zinssatzes (Zahl &lt; 0 - NICHT in %, da sonst das Format Standard hinüber ist) wird dieser genommen / dynamisch bzw. wenn in D12 s steht: statisch
</t>
        </r>
      </text>
    </comment>
    <comment ref="D9" authorId="0" shapeId="0">
      <text>
        <r>
          <rPr>
            <sz val="8"/>
            <color indexed="81"/>
            <rFont val="Tahoma"/>
            <family val="2"/>
          </rPr>
          <t xml:space="preserve">Wurde in C12 ein Zinssatz (dezimal) eingegeben, ist dieser bei Eingabe von s statisch ansonsten dynamisch (zzgl. Basiszinssatz)
</t>
        </r>
      </text>
    </comment>
  </commentList>
</comments>
</file>

<file path=xl/sharedStrings.xml><?xml version="1.0" encoding="utf-8"?>
<sst xmlns="http://schemas.openxmlformats.org/spreadsheetml/2006/main" count="8" uniqueCount="8">
  <si>
    <t>Geschuldeter Betrag</t>
  </si>
  <si>
    <t>Anfangsdatum</t>
  </si>
  <si>
    <t>Enddatum</t>
  </si>
  <si>
    <t>Summe Verzugszinsen</t>
  </si>
  <si>
    <t>Tage des 
jeweiligen Jahres</t>
  </si>
  <si>
    <t>Verzugstage</t>
  </si>
  <si>
    <t>Basiszinssatz</t>
  </si>
  <si>
    <t>Zinsen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</si>
</sst>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General;\-\ General;General"/>
    <numFmt numFmtId="165" formatCode=";;;"/>
    <numFmt numFmtId="166" formatCode="#,##0.00_ ;\-#,##0.00\ 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indexed="10"/>
      <name val="Arial"/>
      <family val="2"/>
    </font>
    <font>
      <sz val="11"/>
      <color indexed="12"/>
      <name val="Arial"/>
      <family val="2"/>
    </font>
    <font>
      <b/>
      <sz val="11"/>
      <color indexed="12"/>
      <name val="Arial"/>
      <family val="2"/>
    </font>
    <font>
      <b/>
      <i/>
      <sz val="11"/>
      <color indexed="5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1" fillId="2" borderId="0" xfId="2" applyFont="1" applyFill="1" applyProtection="1">
      <protection locked="0"/>
    </xf>
    <xf numFmtId="0" fontId="1" fillId="0" borderId="0" xfId="2" applyFont="1" applyProtection="1">
      <protection hidden="1"/>
    </xf>
    <xf numFmtId="4" fontId="1" fillId="2" borderId="0" xfId="3" applyNumberFormat="1" applyFont="1" applyFill="1" applyBorder="1" applyAlignment="1" applyProtection="1">
      <protection locked="0"/>
    </xf>
    <xf numFmtId="164" fontId="1" fillId="2" borderId="0" xfId="2" applyNumberFormat="1" applyFont="1" applyFill="1" applyProtection="1">
      <protection locked="0"/>
    </xf>
    <xf numFmtId="4" fontId="1" fillId="2" borderId="0" xfId="2" applyNumberFormat="1" applyFont="1" applyFill="1" applyProtection="1">
      <protection locked="0"/>
    </xf>
    <xf numFmtId="0" fontId="1" fillId="0" borderId="0" xfId="2" applyFont="1" applyAlignment="1" applyProtection="1">
      <alignment horizontal="center"/>
      <protection hidden="1"/>
    </xf>
    <xf numFmtId="0" fontId="3" fillId="0" borderId="0" xfId="2" applyFont="1" applyFill="1" applyBorder="1" applyAlignment="1" applyProtection="1">
      <alignment horizontal="left"/>
      <protection hidden="1"/>
    </xf>
    <xf numFmtId="7" fontId="1" fillId="0" borderId="0" xfId="3" applyNumberFormat="1" applyFont="1" applyFill="1" applyBorder="1" applyAlignment="1" applyProtection="1">
      <alignment horizontal="center"/>
      <protection hidden="1"/>
    </xf>
    <xf numFmtId="0" fontId="4" fillId="0" borderId="0" xfId="2" applyFont="1" applyAlignment="1" applyProtection="1">
      <alignment horizontal="left"/>
      <protection hidden="1"/>
    </xf>
    <xf numFmtId="165" fontId="1" fillId="2" borderId="0" xfId="2" applyNumberFormat="1" applyFont="1" applyFill="1" applyBorder="1" applyAlignment="1" applyProtection="1">
      <protection locked="0"/>
    </xf>
    <xf numFmtId="0" fontId="5" fillId="0" borderId="0" xfId="2" applyFont="1" applyProtection="1">
      <protection hidden="1"/>
    </xf>
    <xf numFmtId="14" fontId="1" fillId="2" borderId="0" xfId="2" applyNumberFormat="1" applyFont="1" applyFill="1" applyBorder="1" applyAlignment="1" applyProtection="1">
      <protection locked="0"/>
    </xf>
    <xf numFmtId="14" fontId="1" fillId="0" borderId="0" xfId="2" applyNumberFormat="1" applyFont="1" applyFill="1" applyBorder="1" applyAlignment="1" applyProtection="1">
      <alignment horizontal="center"/>
      <protection hidden="1"/>
    </xf>
    <xf numFmtId="0" fontId="1" fillId="0" borderId="0" xfId="2" applyFont="1" applyAlignment="1" applyProtection="1">
      <alignment horizontal="left"/>
      <protection hidden="1"/>
    </xf>
    <xf numFmtId="7" fontId="5" fillId="0" borderId="0" xfId="2" applyNumberFormat="1" applyFont="1" applyProtection="1">
      <protection hidden="1"/>
    </xf>
    <xf numFmtId="0" fontId="3" fillId="0" borderId="0" xfId="2" applyFont="1" applyFill="1" applyBorder="1" applyAlignment="1" applyProtection="1">
      <alignment horizontal="left"/>
      <protection hidden="1"/>
    </xf>
    <xf numFmtId="0" fontId="1" fillId="2" borderId="0" xfId="2" applyNumberFormat="1" applyFill="1" applyProtection="1">
      <protection locked="0"/>
    </xf>
    <xf numFmtId="165" fontId="1" fillId="2" borderId="0" xfId="2" applyNumberFormat="1" applyFont="1" applyFill="1" applyBorder="1" applyAlignment="1" applyProtection="1">
      <alignment horizontal="center"/>
      <protection locked="0"/>
    </xf>
    <xf numFmtId="0" fontId="1" fillId="0" borderId="0" xfId="2" quotePrefix="1" applyFont="1" applyProtection="1">
      <protection hidden="1"/>
    </xf>
    <xf numFmtId="0" fontId="1" fillId="0" borderId="0" xfId="2" applyFont="1" applyFill="1" applyBorder="1" applyProtection="1">
      <protection hidden="1"/>
    </xf>
    <xf numFmtId="0" fontId="6" fillId="0" borderId="0" xfId="2" applyFont="1" applyFill="1" applyBorder="1" applyAlignment="1" applyProtection="1">
      <alignment horizontal="left"/>
      <protection hidden="1"/>
    </xf>
    <xf numFmtId="4" fontId="6" fillId="0" borderId="1" xfId="3" applyNumberFormat="1" applyFont="1" applyBorder="1" applyAlignment="1" applyProtection="1">
      <protection hidden="1"/>
    </xf>
    <xf numFmtId="166" fontId="5" fillId="0" borderId="0" xfId="3" applyNumberFormat="1" applyFont="1" applyBorder="1" applyAlignment="1" applyProtection="1">
      <alignment horizontal="left"/>
      <protection hidden="1"/>
    </xf>
    <xf numFmtId="0" fontId="7" fillId="0" borderId="0" xfId="2" applyFont="1" applyProtection="1">
      <protection hidden="1"/>
    </xf>
    <xf numFmtId="0" fontId="3" fillId="0" borderId="2" xfId="2" applyFont="1" applyFill="1" applyBorder="1" applyAlignment="1" applyProtection="1">
      <alignment horizontal="center" vertical="center" wrapText="1"/>
      <protection hidden="1"/>
    </xf>
    <xf numFmtId="0" fontId="3" fillId="0" borderId="2" xfId="2" applyFont="1" applyFill="1" applyBorder="1" applyAlignment="1" applyProtection="1">
      <alignment horizontal="center" vertical="center"/>
      <protection hidden="1"/>
    </xf>
    <xf numFmtId="0" fontId="1" fillId="0" borderId="0" xfId="2" applyFont="1" applyAlignment="1" applyProtection="1">
      <alignment horizontal="center" vertical="center"/>
      <protection hidden="1"/>
    </xf>
    <xf numFmtId="14" fontId="1" fillId="3" borderId="2" xfId="2" applyNumberFormat="1" applyFont="1" applyFill="1" applyBorder="1" applyAlignment="1" applyProtection="1">
      <alignment horizontal="center"/>
      <protection hidden="1"/>
    </xf>
    <xf numFmtId="0" fontId="1" fillId="3" borderId="2" xfId="2" applyFont="1" applyFill="1" applyBorder="1" applyAlignment="1" applyProtection="1">
      <alignment horizontal="center"/>
      <protection hidden="1"/>
    </xf>
    <xf numFmtId="10" fontId="1" fillId="3" borderId="2" xfId="1" applyNumberFormat="1" applyFont="1" applyFill="1" applyBorder="1" applyAlignment="1" applyProtection="1">
      <alignment horizontal="center"/>
      <protection hidden="1"/>
    </xf>
    <xf numFmtId="4" fontId="1" fillId="3" borderId="2" xfId="2" applyNumberFormat="1" applyFont="1" applyFill="1" applyBorder="1" applyAlignment="1" applyProtection="1">
      <alignment horizontal="right"/>
      <protection hidden="1"/>
    </xf>
    <xf numFmtId="14" fontId="1" fillId="0" borderId="2" xfId="2" applyNumberFormat="1" applyFont="1" applyFill="1" applyBorder="1" applyAlignment="1" applyProtection="1">
      <alignment horizontal="center"/>
      <protection hidden="1"/>
    </xf>
    <xf numFmtId="0" fontId="1" fillId="0" borderId="2" xfId="2" applyFont="1" applyFill="1" applyBorder="1" applyAlignment="1" applyProtection="1">
      <alignment horizontal="center"/>
      <protection hidden="1"/>
    </xf>
    <xf numFmtId="10" fontId="1" fillId="0" borderId="2" xfId="1" applyNumberFormat="1" applyFont="1" applyFill="1" applyBorder="1" applyAlignment="1" applyProtection="1">
      <alignment horizontal="center"/>
      <protection hidden="1"/>
    </xf>
    <xf numFmtId="4" fontId="1" fillId="0" borderId="2" xfId="2" applyNumberFormat="1" applyFont="1" applyFill="1" applyBorder="1" applyAlignment="1" applyProtection="1">
      <alignment horizontal="right"/>
      <protection hidden="1"/>
    </xf>
    <xf numFmtId="0" fontId="1" fillId="0" borderId="0" xfId="2" applyFont="1" applyFill="1" applyProtection="1">
      <protection hidden="1"/>
    </xf>
    <xf numFmtId="7" fontId="1" fillId="0" borderId="0" xfId="2" applyNumberFormat="1" applyFont="1" applyFill="1" applyProtection="1">
      <protection hidden="1"/>
    </xf>
    <xf numFmtId="7" fontId="1" fillId="0" borderId="0" xfId="2" applyNumberFormat="1" applyFont="1" applyProtection="1">
      <protection hidden="1"/>
    </xf>
    <xf numFmtId="10" fontId="1" fillId="3" borderId="2" xfId="1" applyNumberFormat="1" applyFont="1" applyFill="1" applyBorder="1" applyAlignment="1" applyProtection="1">
      <alignment horizontal="center"/>
      <protection locked="0" hidden="1"/>
    </xf>
    <xf numFmtId="0" fontId="1" fillId="0" borderId="3" xfId="2" applyFont="1" applyFill="1" applyBorder="1" applyAlignment="1" applyProtection="1">
      <alignment horizontal="center"/>
      <protection hidden="1"/>
    </xf>
    <xf numFmtId="10" fontId="1" fillId="0" borderId="3" xfId="1" applyNumberFormat="1" applyFont="1" applyFill="1" applyBorder="1" applyAlignment="1" applyProtection="1">
      <alignment horizontal="center"/>
      <protection hidden="1"/>
    </xf>
    <xf numFmtId="7" fontId="1" fillId="0" borderId="0" xfId="2" applyNumberFormat="1" applyFont="1" applyBorder="1" applyProtection="1">
      <protection hidden="1"/>
    </xf>
  </cellXfs>
  <cellStyles count="4">
    <cellStyle name="Euro" xfId="3"/>
    <cellStyle name="Prozent" xfId="1" builtinId="5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7"/>
  <sheetViews>
    <sheetView showGridLines="0" showZeros="0" tabSelected="1" zoomScale="120" workbookViewId="0">
      <pane ySplit="13" topLeftCell="A37" activePane="bottomLeft" state="frozen"/>
      <selection pane="bottomLeft" activeCell="C9" sqref="C9"/>
    </sheetView>
  </sheetViews>
  <sheetFormatPr baseColWidth="10" defaultColWidth="11" defaultRowHeight="13.8" x14ac:dyDescent="0.25"/>
  <cols>
    <col min="1" max="2" width="11" style="2"/>
    <col min="3" max="3" width="14.09765625" style="2" customWidth="1"/>
    <col min="4" max="5" width="13.5" style="2" customWidth="1"/>
    <col min="6" max="6" width="12.59765625" style="2" customWidth="1"/>
    <col min="7" max="7" width="14.5" style="2" bestFit="1" customWidth="1"/>
    <col min="8" max="16384" width="11" style="2"/>
  </cols>
  <sheetData>
    <row r="1" spans="1:9" x14ac:dyDescent="0.25">
      <c r="A1" s="1"/>
      <c r="B1" s="1"/>
      <c r="C1" s="1"/>
      <c r="D1" s="1"/>
      <c r="E1" s="1"/>
      <c r="F1" s="1"/>
    </row>
    <row r="2" spans="1:9" x14ac:dyDescent="0.25">
      <c r="A2" s="1"/>
      <c r="B2" s="1"/>
      <c r="C2" s="3"/>
      <c r="D2" s="1"/>
      <c r="E2" s="1"/>
      <c r="F2" s="1"/>
    </row>
    <row r="3" spans="1:9" x14ac:dyDescent="0.25">
      <c r="A3" s="1"/>
      <c r="B3" s="1"/>
      <c r="C3" s="4"/>
      <c r="D3" s="1"/>
      <c r="E3" s="5"/>
      <c r="F3" s="1"/>
    </row>
    <row r="4" spans="1:9" x14ac:dyDescent="0.25">
      <c r="A4" s="1"/>
      <c r="B4" s="1"/>
      <c r="C4" s="1"/>
      <c r="D4" s="1"/>
      <c r="E4" s="1"/>
      <c r="F4" s="1"/>
    </row>
    <row r="5" spans="1:9" x14ac:dyDescent="0.25">
      <c r="B5" s="6"/>
      <c r="C5" s="6"/>
      <c r="D5" s="6"/>
      <c r="E5" s="6"/>
      <c r="F5" s="6"/>
    </row>
    <row r="6" spans="1:9" x14ac:dyDescent="0.25">
      <c r="A6" s="7" t="s">
        <v>0</v>
      </c>
      <c r="B6" s="7"/>
      <c r="C6" s="3">
        <v>12500</v>
      </c>
      <c r="D6" s="8"/>
      <c r="E6" s="9"/>
      <c r="F6" s="10">
        <v>5</v>
      </c>
      <c r="G6" s="11" t="str">
        <f>"Tageszinsen auf "&amp;F6&amp;" Stellen gerundet"</f>
        <v>Tageszinsen auf 5 Stellen gerundet</v>
      </c>
    </row>
    <row r="7" spans="1:9" x14ac:dyDescent="0.25">
      <c r="A7" s="7" t="s">
        <v>1</v>
      </c>
      <c r="B7" s="7"/>
      <c r="C7" s="12">
        <v>42291</v>
      </c>
      <c r="D7" s="13"/>
      <c r="E7" s="14"/>
      <c r="F7" s="6"/>
      <c r="G7" s="11"/>
    </row>
    <row r="8" spans="1:9" x14ac:dyDescent="0.25">
      <c r="A8" s="7" t="s">
        <v>2</v>
      </c>
      <c r="B8" s="7"/>
      <c r="C8" s="12">
        <v>43131</v>
      </c>
      <c r="D8" s="13"/>
      <c r="E8" s="6"/>
      <c r="F8" s="6"/>
      <c r="G8" s="15"/>
    </row>
    <row r="9" spans="1:9" x14ac:dyDescent="0.25">
      <c r="A9" s="16" t="str">
        <f>IF(AND(C$9&gt;0,C$9&lt;1,D$9="s"),"statischer Zinssatz",IF(AND(C$9&gt;0,C$9&lt;1),"dynamischer Zinssatz",IF(C9=1,"Handels","Verbraucher")&amp;"geschäft"))</f>
        <v>Verbrauchergeschäft</v>
      </c>
      <c r="B9" s="16"/>
      <c r="C9" s="17"/>
      <c r="D9" s="18"/>
      <c r="E9" s="6"/>
      <c r="F9" s="6"/>
      <c r="G9" s="19"/>
    </row>
    <row r="10" spans="1:9" ht="14.4" thickBot="1" x14ac:dyDescent="0.3">
      <c r="A10" s="16"/>
      <c r="B10" s="16"/>
      <c r="C10" s="13"/>
      <c r="D10" s="13"/>
      <c r="E10" s="13"/>
      <c r="F10" s="6"/>
      <c r="G10" s="20"/>
      <c r="H10" s="20"/>
      <c r="I10" s="20"/>
    </row>
    <row r="11" spans="1:9" ht="14.4" thickBot="1" x14ac:dyDescent="0.3">
      <c r="A11" s="21" t="s">
        <v>3</v>
      </c>
      <c r="B11" s="21"/>
      <c r="C11" s="22">
        <f>SUM(F14:F99)</f>
        <v>1189.6656399999999</v>
      </c>
      <c r="E11" s="14"/>
      <c r="G11" s="23" t="str">
        <f ca="1">IF(AND(C$9&gt;0,C$9&lt;1),"",TEXT(C11+SUMPRODUCT((C14:INDIRECT("C"&amp;LOOKUP(2,1/(B5:B54&lt;&gt;""),ROW(5:54))))/(B14:INDIRECT("B"&amp;LOOKUP(2,1/(B5:B54&lt;&gt;""),ROW(5:54)))))*IF(C9=1,-1,1)*C6*0.03,"#.##0,00")&amp;" wäre ")</f>
        <v xml:space="preserve">2.052,68 wäre </v>
      </c>
    </row>
    <row r="12" spans="1:9" x14ac:dyDescent="0.25">
      <c r="A12" s="24"/>
      <c r="B12" s="6"/>
      <c r="C12" s="6"/>
      <c r="D12" s="6"/>
      <c r="E12" s="6"/>
      <c r="F12" s="6"/>
      <c r="G12" s="15" t="str">
        <f ca="1">IF(G11="","",IF(C9=1,"Verbrauchergeschäft","Handelsgeschäft"))</f>
        <v>Handelsgeschäft</v>
      </c>
    </row>
    <row r="13" spans="1:9" ht="41.4" x14ac:dyDescent="0.25">
      <c r="A13" s="25" t="str">
        <f>"Zinssatz"&amp;CHAR(10)&amp;"ab"</f>
        <v>Zinssatz
ab</v>
      </c>
      <c r="B13" s="25" t="s">
        <v>4</v>
      </c>
      <c r="C13" s="26" t="s">
        <v>5</v>
      </c>
      <c r="D13" s="25" t="s">
        <v>6</v>
      </c>
      <c r="E13" s="25" t="str">
        <f>IF(AND(C$9&gt;0,C$9&lt;1,D$9="s"),"statischer Zinssatz",IF(AND(C$9&gt;0,C$9&lt;1),"dynamischer Zinssatz","Zinssatz "&amp;IF(C9=1,"Handels","Verbraucher")&amp;"-geschäft"))</f>
        <v>Zinssatz Verbraucher-geschäft</v>
      </c>
      <c r="F13" s="26" t="s">
        <v>7</v>
      </c>
      <c r="I13" s="27"/>
    </row>
    <row r="14" spans="1:9" x14ac:dyDescent="0.25">
      <c r="A14" s="28">
        <v>37257</v>
      </c>
      <c r="B14" s="29">
        <f t="shared" ref="B14:B41" si="0">(MONTH(DATE(YEAR(A14),2,29))=2)+365</f>
        <v>365</v>
      </c>
      <c r="C14" s="29">
        <f t="shared" ref="C14:C42" si="1">IF(OR(C$8&lt;A14,C$7&gt;=A15),0,IF(AND(C$7&lt;A14,C$8&gt;=A15),A15-A14,IF(AND(C$7&lt;A14,C$8&gt;=A14),C$8-A14+1,IF(AND(C$7&lt;A15,C$8&gt;=A15),A15-C$7,C$8-C$7+1))))</f>
        <v>0</v>
      </c>
      <c r="D14" s="30">
        <v>2.5700000000000001E-2</v>
      </c>
      <c r="E14" s="30">
        <f>IF(D14="","",IF(AND(C$9&gt;0,C$9&lt;1,D$9="s"),C$9,D14+IF(AND(C$9&gt;0,C$9&lt;1),C$9,0.05+(C$9=1)*0.03)))</f>
        <v>7.5700000000000003E-2</v>
      </c>
      <c r="F14" s="31" t="str">
        <f t="shared" ref="F14:F26" si="2">IF(C14=0,"",ROUND(C$6*E14/B14,F$6)*C14)</f>
        <v/>
      </c>
    </row>
    <row r="15" spans="1:9" s="36" customFormat="1" x14ac:dyDescent="0.25">
      <c r="A15" s="32">
        <v>37438</v>
      </c>
      <c r="B15" s="33">
        <f t="shared" si="0"/>
        <v>365</v>
      </c>
      <c r="C15" s="33">
        <f t="shared" si="1"/>
        <v>0</v>
      </c>
      <c r="D15" s="34">
        <v>2.47E-2</v>
      </c>
      <c r="E15" s="34">
        <f t="shared" ref="E15:E46" si="3">IF(D15="","",IF(AND(C$9&gt;0,C$9&lt;1,D$9="s"),C$9,D15+IF(AND(C$9&gt;0,C$9&lt;1),C$9,0.05+(C$9=1)*0.03)))</f>
        <v>7.4700000000000003E-2</v>
      </c>
      <c r="F15" s="35" t="str">
        <f t="shared" si="2"/>
        <v/>
      </c>
      <c r="G15" s="15"/>
    </row>
    <row r="16" spans="1:9" x14ac:dyDescent="0.25">
      <c r="A16" s="28">
        <v>37622</v>
      </c>
      <c r="B16" s="29">
        <f t="shared" si="0"/>
        <v>365</v>
      </c>
      <c r="C16" s="29">
        <f t="shared" si="1"/>
        <v>0</v>
      </c>
      <c r="D16" s="30">
        <v>1.9699999999999999E-2</v>
      </c>
      <c r="E16" s="30">
        <f t="shared" si="3"/>
        <v>6.9699999999999998E-2</v>
      </c>
      <c r="F16" s="31" t="str">
        <f t="shared" si="2"/>
        <v/>
      </c>
      <c r="G16" s="15"/>
    </row>
    <row r="17" spans="1:7" s="36" customFormat="1" x14ac:dyDescent="0.25">
      <c r="A17" s="32">
        <v>37803</v>
      </c>
      <c r="B17" s="33">
        <f t="shared" si="0"/>
        <v>365</v>
      </c>
      <c r="C17" s="33">
        <f t="shared" si="1"/>
        <v>0</v>
      </c>
      <c r="D17" s="34">
        <v>1.2200000000000001E-2</v>
      </c>
      <c r="E17" s="34">
        <f t="shared" si="3"/>
        <v>6.2200000000000005E-2</v>
      </c>
      <c r="F17" s="35" t="str">
        <f t="shared" si="2"/>
        <v/>
      </c>
      <c r="G17" s="37"/>
    </row>
    <row r="18" spans="1:7" x14ac:dyDescent="0.25">
      <c r="A18" s="28">
        <v>37987</v>
      </c>
      <c r="B18" s="29">
        <f t="shared" si="0"/>
        <v>366</v>
      </c>
      <c r="C18" s="29">
        <f t="shared" si="1"/>
        <v>0</v>
      </c>
      <c r="D18" s="30">
        <v>1.14E-2</v>
      </c>
      <c r="E18" s="30">
        <f t="shared" si="3"/>
        <v>6.1400000000000003E-2</v>
      </c>
      <c r="F18" s="31" t="str">
        <f t="shared" si="2"/>
        <v/>
      </c>
      <c r="G18" s="38"/>
    </row>
    <row r="19" spans="1:7" s="36" customFormat="1" x14ac:dyDescent="0.25">
      <c r="A19" s="32">
        <v>38169</v>
      </c>
      <c r="B19" s="33">
        <f t="shared" si="0"/>
        <v>366</v>
      </c>
      <c r="C19" s="33">
        <f t="shared" si="1"/>
        <v>0</v>
      </c>
      <c r="D19" s="34">
        <v>1.1299999999999999E-2</v>
      </c>
      <c r="E19" s="34">
        <f t="shared" si="3"/>
        <v>6.13E-2</v>
      </c>
      <c r="F19" s="35" t="str">
        <f t="shared" si="2"/>
        <v/>
      </c>
      <c r="G19" s="37"/>
    </row>
    <row r="20" spans="1:7" x14ac:dyDescent="0.25">
      <c r="A20" s="28">
        <v>38353</v>
      </c>
      <c r="B20" s="29">
        <f t="shared" si="0"/>
        <v>365</v>
      </c>
      <c r="C20" s="29">
        <f t="shared" si="1"/>
        <v>0</v>
      </c>
      <c r="D20" s="30">
        <v>1.21E-2</v>
      </c>
      <c r="E20" s="30">
        <f t="shared" si="3"/>
        <v>6.2100000000000002E-2</v>
      </c>
      <c r="F20" s="31" t="str">
        <f t="shared" si="2"/>
        <v/>
      </c>
      <c r="G20" s="38"/>
    </row>
    <row r="21" spans="1:7" s="36" customFormat="1" x14ac:dyDescent="0.25">
      <c r="A21" s="32">
        <v>38534</v>
      </c>
      <c r="B21" s="33">
        <f t="shared" si="0"/>
        <v>365</v>
      </c>
      <c r="C21" s="33">
        <f t="shared" si="1"/>
        <v>0</v>
      </c>
      <c r="D21" s="34">
        <v>1.17E-2</v>
      </c>
      <c r="E21" s="34">
        <f t="shared" si="3"/>
        <v>6.1700000000000005E-2</v>
      </c>
      <c r="F21" s="35" t="str">
        <f t="shared" si="2"/>
        <v/>
      </c>
      <c r="G21" s="37"/>
    </row>
    <row r="22" spans="1:7" x14ac:dyDescent="0.25">
      <c r="A22" s="28">
        <v>38718</v>
      </c>
      <c r="B22" s="29">
        <f t="shared" si="0"/>
        <v>365</v>
      </c>
      <c r="C22" s="29">
        <f t="shared" si="1"/>
        <v>0</v>
      </c>
      <c r="D22" s="30">
        <v>1.37E-2</v>
      </c>
      <c r="E22" s="30">
        <f t="shared" si="3"/>
        <v>6.3700000000000007E-2</v>
      </c>
      <c r="F22" s="31" t="str">
        <f t="shared" si="2"/>
        <v/>
      </c>
      <c r="G22" s="38"/>
    </row>
    <row r="23" spans="1:7" s="36" customFormat="1" x14ac:dyDescent="0.25">
      <c r="A23" s="32">
        <v>38899</v>
      </c>
      <c r="B23" s="33">
        <f t="shared" si="0"/>
        <v>365</v>
      </c>
      <c r="C23" s="33">
        <f t="shared" si="1"/>
        <v>0</v>
      </c>
      <c r="D23" s="34">
        <v>1.95E-2</v>
      </c>
      <c r="E23" s="34">
        <f t="shared" si="3"/>
        <v>6.9500000000000006E-2</v>
      </c>
      <c r="F23" s="35" t="str">
        <f t="shared" si="2"/>
        <v/>
      </c>
      <c r="G23" s="37"/>
    </row>
    <row r="24" spans="1:7" x14ac:dyDescent="0.25">
      <c r="A24" s="28">
        <v>39083</v>
      </c>
      <c r="B24" s="29">
        <f t="shared" si="0"/>
        <v>365</v>
      </c>
      <c r="C24" s="29">
        <f t="shared" si="1"/>
        <v>0</v>
      </c>
      <c r="D24" s="39">
        <v>2.7E-2</v>
      </c>
      <c r="E24" s="30">
        <f t="shared" si="3"/>
        <v>7.6999999999999999E-2</v>
      </c>
      <c r="F24" s="31" t="str">
        <f t="shared" si="2"/>
        <v/>
      </c>
      <c r="G24" s="38"/>
    </row>
    <row r="25" spans="1:7" s="36" customFormat="1" x14ac:dyDescent="0.25">
      <c r="A25" s="32">
        <v>39264</v>
      </c>
      <c r="B25" s="33">
        <f t="shared" si="0"/>
        <v>365</v>
      </c>
      <c r="C25" s="33">
        <f t="shared" si="1"/>
        <v>0</v>
      </c>
      <c r="D25" s="34">
        <v>3.1899999999999998E-2</v>
      </c>
      <c r="E25" s="34">
        <f t="shared" si="3"/>
        <v>8.1900000000000001E-2</v>
      </c>
      <c r="F25" s="35" t="str">
        <f t="shared" si="2"/>
        <v/>
      </c>
      <c r="G25" s="37"/>
    </row>
    <row r="26" spans="1:7" x14ac:dyDescent="0.25">
      <c r="A26" s="28">
        <v>39448</v>
      </c>
      <c r="B26" s="29">
        <f t="shared" si="0"/>
        <v>366</v>
      </c>
      <c r="C26" s="29">
        <f t="shared" si="1"/>
        <v>0</v>
      </c>
      <c r="D26" s="39">
        <v>3.32E-2</v>
      </c>
      <c r="E26" s="30">
        <f t="shared" si="3"/>
        <v>8.3199999999999996E-2</v>
      </c>
      <c r="F26" s="31" t="str">
        <f t="shared" si="2"/>
        <v/>
      </c>
      <c r="G26" s="38"/>
    </row>
    <row r="27" spans="1:7" s="36" customFormat="1" x14ac:dyDescent="0.25">
      <c r="A27" s="32">
        <v>39630</v>
      </c>
      <c r="B27" s="33">
        <f t="shared" si="0"/>
        <v>366</v>
      </c>
      <c r="C27" s="33">
        <f t="shared" si="1"/>
        <v>0</v>
      </c>
      <c r="D27" s="34">
        <v>3.1899999999999998E-2</v>
      </c>
      <c r="E27" s="34">
        <f t="shared" si="3"/>
        <v>8.1900000000000001E-2</v>
      </c>
      <c r="F27" s="35" t="str">
        <f>IF(C27=0,"",ROUND(C$6*E27/B27,F$6)*C27)</f>
        <v/>
      </c>
      <c r="G27" s="37"/>
    </row>
    <row r="28" spans="1:7" x14ac:dyDescent="0.25">
      <c r="A28" s="28">
        <v>39814</v>
      </c>
      <c r="B28" s="29">
        <f t="shared" si="0"/>
        <v>365</v>
      </c>
      <c r="C28" s="29">
        <f t="shared" si="1"/>
        <v>0</v>
      </c>
      <c r="D28" s="39">
        <v>1.6199999999999999E-2</v>
      </c>
      <c r="E28" s="30">
        <f t="shared" si="3"/>
        <v>6.6200000000000009E-2</v>
      </c>
      <c r="F28" s="31" t="str">
        <f t="shared" ref="F28:F42" si="4">IF(C28=0,"",ROUND(C$6*E28/B28,F$6)*C28)</f>
        <v/>
      </c>
      <c r="G28" s="38"/>
    </row>
    <row r="29" spans="1:7" s="36" customFormat="1" x14ac:dyDescent="0.25">
      <c r="A29" s="32">
        <v>39995</v>
      </c>
      <c r="B29" s="40">
        <f t="shared" si="0"/>
        <v>365</v>
      </c>
      <c r="C29" s="40">
        <f t="shared" si="1"/>
        <v>0</v>
      </c>
      <c r="D29" s="34">
        <v>1.1999999999999999E-3</v>
      </c>
      <c r="E29" s="41">
        <f t="shared" si="3"/>
        <v>5.1200000000000002E-2</v>
      </c>
      <c r="F29" s="35" t="str">
        <f t="shared" si="4"/>
        <v/>
      </c>
      <c r="G29" s="37"/>
    </row>
    <row r="30" spans="1:7" x14ac:dyDescent="0.25">
      <c r="A30" s="28">
        <v>40179</v>
      </c>
      <c r="B30" s="29">
        <f t="shared" si="0"/>
        <v>365</v>
      </c>
      <c r="C30" s="29">
        <f t="shared" si="1"/>
        <v>0</v>
      </c>
      <c r="D30" s="39">
        <v>1.1999999999999999E-3</v>
      </c>
      <c r="E30" s="30">
        <f t="shared" si="3"/>
        <v>5.1200000000000002E-2</v>
      </c>
      <c r="F30" s="31" t="str">
        <f t="shared" si="4"/>
        <v/>
      </c>
      <c r="G30" s="42"/>
    </row>
    <row r="31" spans="1:7" x14ac:dyDescent="0.25">
      <c r="A31" s="32">
        <v>40360</v>
      </c>
      <c r="B31" s="40">
        <f t="shared" si="0"/>
        <v>365</v>
      </c>
      <c r="C31" s="40">
        <f t="shared" si="1"/>
        <v>0</v>
      </c>
      <c r="D31" s="34">
        <v>1.1999999999999999E-3</v>
      </c>
      <c r="E31" s="41">
        <f t="shared" si="3"/>
        <v>5.1200000000000002E-2</v>
      </c>
      <c r="F31" s="35" t="str">
        <f t="shared" si="4"/>
        <v/>
      </c>
    </row>
    <row r="32" spans="1:7" x14ac:dyDescent="0.25">
      <c r="A32" s="28">
        <v>40544</v>
      </c>
      <c r="B32" s="29">
        <f t="shared" si="0"/>
        <v>365</v>
      </c>
      <c r="C32" s="29">
        <f t="shared" si="1"/>
        <v>0</v>
      </c>
      <c r="D32" s="39">
        <v>1.1999999999999999E-3</v>
      </c>
      <c r="E32" s="30">
        <f t="shared" si="3"/>
        <v>5.1200000000000002E-2</v>
      </c>
      <c r="F32" s="31" t="str">
        <f t="shared" si="4"/>
        <v/>
      </c>
    </row>
    <row r="33" spans="1:6" x14ac:dyDescent="0.25">
      <c r="A33" s="32">
        <v>40725</v>
      </c>
      <c r="B33" s="40">
        <f t="shared" si="0"/>
        <v>365</v>
      </c>
      <c r="C33" s="40">
        <f t="shared" si="1"/>
        <v>0</v>
      </c>
      <c r="D33" s="34">
        <v>3.7000000000000002E-3</v>
      </c>
      <c r="E33" s="41">
        <f t="shared" si="3"/>
        <v>5.3700000000000005E-2</v>
      </c>
      <c r="F33" s="35" t="str">
        <f t="shared" si="4"/>
        <v/>
      </c>
    </row>
    <row r="34" spans="1:6" x14ac:dyDescent="0.25">
      <c r="A34" s="28">
        <v>40909</v>
      </c>
      <c r="B34" s="29">
        <f t="shared" si="0"/>
        <v>366</v>
      </c>
      <c r="C34" s="29">
        <f t="shared" si="1"/>
        <v>0</v>
      </c>
      <c r="D34" s="39">
        <v>1.1999999999999999E-3</v>
      </c>
      <c r="E34" s="30">
        <f t="shared" si="3"/>
        <v>5.1200000000000002E-2</v>
      </c>
      <c r="F34" s="31" t="str">
        <f t="shared" si="4"/>
        <v/>
      </c>
    </row>
    <row r="35" spans="1:6" x14ac:dyDescent="0.25">
      <c r="A35" s="32">
        <v>41091</v>
      </c>
      <c r="B35" s="33">
        <f t="shared" si="0"/>
        <v>366</v>
      </c>
      <c r="C35" s="33">
        <f t="shared" si="1"/>
        <v>0</v>
      </c>
      <c r="D35" s="34">
        <v>1.1999999999999999E-3</v>
      </c>
      <c r="E35" s="34">
        <f t="shared" si="3"/>
        <v>5.1200000000000002E-2</v>
      </c>
      <c r="F35" s="35" t="str">
        <f t="shared" si="4"/>
        <v/>
      </c>
    </row>
    <row r="36" spans="1:6" x14ac:dyDescent="0.25">
      <c r="A36" s="28">
        <v>41275</v>
      </c>
      <c r="B36" s="29">
        <f t="shared" si="0"/>
        <v>365</v>
      </c>
      <c r="C36" s="29">
        <f t="shared" si="1"/>
        <v>0</v>
      </c>
      <c r="D36" s="39">
        <v>-1.2999999999999999E-3</v>
      </c>
      <c r="E36" s="30">
        <f t="shared" si="3"/>
        <v>4.87E-2</v>
      </c>
      <c r="F36" s="31" t="str">
        <f t="shared" si="4"/>
        <v/>
      </c>
    </row>
    <row r="37" spans="1:6" x14ac:dyDescent="0.25">
      <c r="A37" s="32">
        <v>41456</v>
      </c>
      <c r="B37" s="40">
        <f t="shared" si="0"/>
        <v>365</v>
      </c>
      <c r="C37" s="40">
        <f t="shared" si="1"/>
        <v>0</v>
      </c>
      <c r="D37" s="34">
        <v>-3.8E-3</v>
      </c>
      <c r="E37" s="34">
        <f t="shared" si="3"/>
        <v>4.6200000000000005E-2</v>
      </c>
      <c r="F37" s="35" t="str">
        <f t="shared" si="4"/>
        <v/>
      </c>
    </row>
    <row r="38" spans="1:6" x14ac:dyDescent="0.25">
      <c r="A38" s="28">
        <v>41640</v>
      </c>
      <c r="B38" s="29">
        <f t="shared" si="0"/>
        <v>365</v>
      </c>
      <c r="C38" s="29">
        <f t="shared" si="1"/>
        <v>0</v>
      </c>
      <c r="D38" s="39">
        <v>-6.3E-3</v>
      </c>
      <c r="E38" s="30">
        <f t="shared" si="3"/>
        <v>4.3700000000000003E-2</v>
      </c>
      <c r="F38" s="31" t="str">
        <f t="shared" si="4"/>
        <v/>
      </c>
    </row>
    <row r="39" spans="1:6" x14ac:dyDescent="0.25">
      <c r="A39" s="32">
        <v>41821</v>
      </c>
      <c r="B39" s="40">
        <f t="shared" si="0"/>
        <v>365</v>
      </c>
      <c r="C39" s="40">
        <f t="shared" si="1"/>
        <v>0</v>
      </c>
      <c r="D39" s="34">
        <v>-7.3000000000000001E-3</v>
      </c>
      <c r="E39" s="34">
        <f t="shared" si="3"/>
        <v>4.2700000000000002E-2</v>
      </c>
      <c r="F39" s="35" t="str">
        <f t="shared" si="4"/>
        <v/>
      </c>
    </row>
    <row r="40" spans="1:6" x14ac:dyDescent="0.25">
      <c r="A40" s="28">
        <v>42005</v>
      </c>
      <c r="B40" s="29">
        <f t="shared" si="0"/>
        <v>365</v>
      </c>
      <c r="C40" s="29">
        <f t="shared" si="1"/>
        <v>0</v>
      </c>
      <c r="D40" s="39">
        <v>-8.3000000000000001E-3</v>
      </c>
      <c r="E40" s="30">
        <f t="shared" si="3"/>
        <v>4.1700000000000001E-2</v>
      </c>
      <c r="F40" s="31" t="str">
        <f t="shared" si="4"/>
        <v/>
      </c>
    </row>
    <row r="41" spans="1:6" x14ac:dyDescent="0.25">
      <c r="A41" s="32">
        <v>42186</v>
      </c>
      <c r="B41" s="40">
        <f t="shared" si="0"/>
        <v>365</v>
      </c>
      <c r="C41" s="40">
        <f t="shared" si="1"/>
        <v>79</v>
      </c>
      <c r="D41" s="34">
        <v>-8.3000000000000001E-3</v>
      </c>
      <c r="E41" s="34">
        <f t="shared" si="3"/>
        <v>4.1700000000000001E-2</v>
      </c>
      <c r="F41" s="35">
        <f t="shared" si="4"/>
        <v>112.81832</v>
      </c>
    </row>
    <row r="42" spans="1:6" x14ac:dyDescent="0.25">
      <c r="A42" s="28">
        <v>42370</v>
      </c>
      <c r="B42" s="29">
        <v>366</v>
      </c>
      <c r="C42" s="29">
        <f t="shared" si="1"/>
        <v>182</v>
      </c>
      <c r="D42" s="39">
        <v>-8.3000000000000001E-3</v>
      </c>
      <c r="E42" s="30">
        <f t="shared" si="3"/>
        <v>4.1700000000000001E-2</v>
      </c>
      <c r="F42" s="31">
        <f t="shared" si="4"/>
        <v>259.20076</v>
      </c>
    </row>
    <row r="43" spans="1:6" x14ac:dyDescent="0.25">
      <c r="A43" s="32">
        <v>42552</v>
      </c>
      <c r="B43" s="33">
        <f>(MONTH(DATE(YEAR(A43),2,29))=2)+365</f>
        <v>366</v>
      </c>
      <c r="C43" s="33">
        <f>IF(OR(C$8&lt;A43,C$7&gt;=A44),0,IF(AND(C$7&lt;A43,C$8&gt;=A44),A44-A43,IF(AND(C$7&lt;A43,C$8&gt;=A43),C$8-A43+1,IF(AND(C$7&lt;A44,C$8&gt;=A44),A44-C$7,C$8-C$7+1))))</f>
        <v>184</v>
      </c>
      <c r="D43" s="34">
        <v>-8.8000000000000005E-3</v>
      </c>
      <c r="E43" s="34">
        <f t="shared" si="3"/>
        <v>4.1200000000000001E-2</v>
      </c>
      <c r="F43" s="35">
        <f>IF(C43=0,"",ROUND(C$6*E43/B43,F$6)*C43)</f>
        <v>258.90640000000002</v>
      </c>
    </row>
    <row r="44" spans="1:6" x14ac:dyDescent="0.25">
      <c r="A44" s="28">
        <v>42736</v>
      </c>
      <c r="B44" s="29">
        <f>(MONTH(DATE(YEAR(A44),2,29))=2)+365</f>
        <v>365</v>
      </c>
      <c r="C44" s="29">
        <f>IF(OR(C$8&lt;A44,C$7&gt;=A45),0,IF(AND(C$7&lt;A44,C$8&gt;=A45),A45-A44,IF(AND(C$7&lt;A44,C$8&gt;=A44),C$8-A44+1,IF(AND(C$7&lt;A45,C$8&gt;=A45),A45-C$7,C$8-C$7+1))))</f>
        <v>181</v>
      </c>
      <c r="D44" s="39">
        <v>-8.8000000000000005E-3</v>
      </c>
      <c r="E44" s="30">
        <f t="shared" si="3"/>
        <v>4.1200000000000001E-2</v>
      </c>
      <c r="F44" s="31">
        <f>IF(C44=0,"",ROUND(C$6*E44/B44,F$6)*C44)</f>
        <v>255.38376</v>
      </c>
    </row>
    <row r="45" spans="1:6" x14ac:dyDescent="0.25">
      <c r="A45" s="32">
        <v>42917</v>
      </c>
      <c r="B45" s="33">
        <f t="shared" ref="B45:B47" si="5">(MONTH(DATE(YEAR(A45),2,29))=2)+365</f>
        <v>365</v>
      </c>
      <c r="C45" s="33">
        <f>IF(OR(C$8&lt;A45,C$7&gt;=A46),0,IF(AND(C$7&lt;A45,C$8&gt;=A46),A46-A45,IF(AND(C$7&lt;A45,C$8&gt;=A45),C$8-A45+1,IF(AND(C$7&lt;A46,C$8&gt;=A46),A46-C$7,C$8-C$7+1))))</f>
        <v>184</v>
      </c>
      <c r="D45" s="34">
        <v>-8.8000000000000005E-3</v>
      </c>
      <c r="E45" s="34">
        <f t="shared" si="3"/>
        <v>4.1200000000000001E-2</v>
      </c>
      <c r="F45" s="35">
        <f>IF(C45=0,"",ROUND(C$6*E45/B45,F$6)*C45)</f>
        <v>259.61664000000002</v>
      </c>
    </row>
    <row r="46" spans="1:6" x14ac:dyDescent="0.25">
      <c r="A46" s="28">
        <v>43101</v>
      </c>
      <c r="B46" s="29">
        <f t="shared" si="5"/>
        <v>365</v>
      </c>
      <c r="C46" s="29">
        <f>IF(OR(C$8&lt;A46,C$7&gt;=A47),0,IF(AND(C$7&lt;A46,C$8&gt;=A47),A47-A46,IF(AND(C$7&lt;A46,C$8&gt;=A46),C$8-A46+1,IF(AND(C$7&lt;A47,C$8&gt;=A47),A47-C$7,C$8-C$7+1))))</f>
        <v>31</v>
      </c>
      <c r="D46" s="39">
        <v>-8.8000000000000005E-3</v>
      </c>
      <c r="E46" s="30">
        <f t="shared" si="3"/>
        <v>4.1200000000000001E-2</v>
      </c>
      <c r="F46" s="31">
        <f>IF(C46=0,"",ROUND(C$6*E46/B46,F$6)*C46)</f>
        <v>43.739759999999997</v>
      </c>
    </row>
    <row r="47" spans="1:6" x14ac:dyDescent="0.25">
      <c r="A47" s="32">
        <v>43282</v>
      </c>
      <c r="B47" s="33">
        <f t="shared" si="5"/>
        <v>365</v>
      </c>
    </row>
  </sheetData>
  <mergeCells count="4">
    <mergeCell ref="A6:B6"/>
    <mergeCell ref="A7:B7"/>
    <mergeCell ref="A8:B8"/>
    <mergeCell ref="A11:B11"/>
  </mergeCells>
  <pageMargins left="0.78740157499999996" right="0.27" top="0.7" bottom="0.984251969" header="0.4921259845" footer="0.21"/>
  <pageSetup paperSize="9" orientation="portrait" blackAndWhite="1" horizontalDpi="300" verticalDpi="300" r:id="rId1"/>
  <headerFooter alignWithMargins="0">
    <oddFooter xml:space="preserve">&amp;L&amp;8&amp;D&amp;R&amp;8&amp;F &amp;A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Verzugszinsen</vt:lpstr>
      <vt:lpstr>Verzugszinsen!Druckbereich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</dc:creator>
  <cp:lastModifiedBy>WF</cp:lastModifiedBy>
  <dcterms:created xsi:type="dcterms:W3CDTF">2018-01-07T07:30:39Z</dcterms:created>
  <dcterms:modified xsi:type="dcterms:W3CDTF">2018-01-07T07:31:53Z</dcterms:modified>
</cp:coreProperties>
</file>